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'дод.7'!$B$1:$I$76</definedName>
  </definedNames>
  <calcPr fullCalcOnLoad="1"/>
</workbook>
</file>

<file path=xl/sharedStrings.xml><?xml version="1.0" encoding="utf-8"?>
<sst xmlns="http://schemas.openxmlformats.org/spreadsheetml/2006/main" count="272" uniqueCount="186">
  <si>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</si>
  <si>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</si>
  <si>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</si>
  <si>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</si>
  <si>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</si>
  <si>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</si>
  <si>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0810</t>
  </si>
  <si>
    <t>1090</t>
  </si>
  <si>
    <t>Перший заступник голови обласної ради</t>
  </si>
  <si>
    <t>Всього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</si>
  <si>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</si>
  <si>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</si>
  <si>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</si>
  <si>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</si>
  <si>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</si>
  <si>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</si>
  <si>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0180</t>
  </si>
  <si>
    <t>0200000</t>
  </si>
  <si>
    <t>0210000</t>
  </si>
  <si>
    <t>Програма розвитку фізичної культури і спорту в Рівненській області на період до 2020 року</t>
  </si>
  <si>
    <t>Інші заклади та заходи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</si>
  <si>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</si>
  <si>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</si>
  <si>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</si>
  <si>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0813240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</si>
  <si>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</si>
  <si>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</si>
  <si>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0219800</t>
  </si>
  <si>
    <t>9800</t>
  </si>
  <si>
    <t xml:space="preserve">Зміни до переліку місцевих (регіональних) програм, які фінансуватимуться за рахунок коштів
обласного бюджету  у 2018 році
</t>
  </si>
  <si>
    <t>С.А.Свисталюк</t>
  </si>
  <si>
    <t>1113140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</si>
  <si>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</si>
  <si>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</si>
  <si>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</si>
  <si>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</si>
  <si>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</si>
  <si>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</si>
  <si>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</si>
  <si>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</si>
  <si>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</si>
  <si>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</si>
  <si>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</si>
  <si>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</si>
  <si>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</si>
  <si>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</si>
  <si>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</si>
  <si>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</si>
  <si>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</si>
  <si>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</si>
  <si>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0133</t>
  </si>
  <si>
    <t>0813241</t>
  </si>
  <si>
    <t>Забезпечення діяльності інших закладів у сфері соціального захисту і соціального забезпечення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</si>
  <si>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</si>
  <si>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</si>
  <si>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</si>
  <si>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7690</t>
  </si>
  <si>
    <t>Інша економічна діяльність</t>
  </si>
  <si>
    <t>7693</t>
  </si>
  <si>
    <t>0490</t>
  </si>
  <si>
    <t>Інші заходи, пов'язані з економічною діяльністю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</si>
  <si>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</si>
  <si>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</si>
  <si>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</si>
  <si>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</si>
  <si>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</si>
  <si>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</si>
  <si>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1113130</t>
  </si>
  <si>
    <t>3130</t>
  </si>
  <si>
    <t>Реалізація державної політики у молодіжній сфері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</si>
  <si>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</si>
  <si>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</si>
  <si>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</si>
  <si>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Обласна програма підтримки молоді на 2016-2020 роки</t>
  </si>
  <si>
    <t>Інша діяльність у сфері державного управління</t>
  </si>
  <si>
    <t>Програма інформатизації Рівненської області на 2018-2020 роки</t>
  </si>
  <si>
    <t>2300000</t>
  </si>
  <si>
    <t>Управління інформаційної діяльності та комунікацій з громадськістю Рівненської обласної державної адміністрації</t>
  </si>
  <si>
    <t>2310000</t>
  </si>
  <si>
    <t>0700000</t>
  </si>
  <si>
    <t>Управління охорони здоров’я  Рівненської обласної державної адміністрації</t>
  </si>
  <si>
    <t>0710000</t>
  </si>
  <si>
    <t>1000000</t>
  </si>
  <si>
    <t>Управління культури і туризму Рівненської  обласної державної адміністрації</t>
  </si>
  <si>
    <t>1010000</t>
  </si>
  <si>
    <t>2919800</t>
  </si>
  <si>
    <t>0813242</t>
  </si>
  <si>
    <t>Інші заходи у сфері соціального захисту і соціального забезпечення</t>
  </si>
  <si>
    <t xml:space="preserve">Обласна програма соціального захисту учасників антитерористичної операції </t>
  </si>
  <si>
    <t>2717690</t>
  </si>
  <si>
    <t>2717693</t>
  </si>
  <si>
    <t xml:space="preserve">Програма економічного та соціального розвитку Рівненської області на 2018 рік (проведення щорічного обласного конкурсу проектів розвитку територіальних громад області)
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</si>
  <si>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</si>
  <si>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2018-2019 роки</t>
  </si>
  <si>
    <t>2318420</t>
  </si>
  <si>
    <t>8420</t>
  </si>
  <si>
    <t>0830</t>
  </si>
  <si>
    <t>Інші заходи у сфері засобів масової інформації</t>
  </si>
  <si>
    <t>Програма забезпечення поінформованості населення та сприяння розвитку інформаційного простору Рівненської області на 2016-2020 роки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</si>
  <si>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</si>
  <si>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</si>
  <si>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</si>
  <si>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</si>
  <si>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</si>
  <si>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Програма розвитку малого і середнього підприємництва у Рівненській області на 2018-2020 роки</t>
  </si>
  <si>
    <t>2717610</t>
  </si>
  <si>
    <t>7610</t>
  </si>
  <si>
    <t>0411</t>
  </si>
  <si>
    <t>Сприяння розвитку малого та середнього підприємництва</t>
  </si>
  <si>
    <t>Обласна програма забезпечення молоді житлом на 2018-2023 роки</t>
  </si>
  <si>
    <t xml:space="preserve">Надання кредиту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</si>
  <si>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</si>
  <si>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1219770</t>
  </si>
  <si>
    <t>Комплексна програма енергоефективності Рівненської області на 2018-2025 роки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</si>
  <si>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</si>
  <si>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0712010</t>
  </si>
  <si>
    <t>0731</t>
  </si>
  <si>
    <t>Багатопрофільна стаціонарна медична допомога населенню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</si>
  <si>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</si>
  <si>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</si>
  <si>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</si>
  <si>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</si>
  <si>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</si>
  <si>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1014050</t>
  </si>
  <si>
    <t>4050</t>
  </si>
  <si>
    <t>0827</t>
  </si>
  <si>
    <t>Забезпечення діяльності заповідників</t>
  </si>
  <si>
    <t>Обласна комплексна програма профілактики правопорушень та боротьби із злочинністю на 2016-2020 роки, з них</t>
  </si>
  <si>
    <t>Головне управління Національної поліції в Рівненській області</t>
  </si>
  <si>
    <t>Програма забезпечення мобілізаційної підготовки та оборонної роботи в Рівненській області на 2016-2020 роки</t>
  </si>
  <si>
    <t>Рівненський обласний військовий комісаріат</t>
  </si>
  <si>
    <t>Військова частина А4240</t>
  </si>
  <si>
    <t>Обласна програма запобігання виникненню лісових і торф’яних пожеж та забезпечення їх ефективного гасіння на 2017-2021 роки</t>
  </si>
  <si>
    <t>0210180</t>
  </si>
  <si>
    <t>Програма реконструкції, удосконалення, розвитку та утримання територіальної автоматизованої системи централізованого оповіщення цивільного захисту Рівненської області на 2018 – 2024 роки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</si>
  <si>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</si>
  <si>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</si>
  <si>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</si>
  <si>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</si>
  <si>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2016-2020 роки</t>
  </si>
  <si>
    <t>1115040</t>
  </si>
  <si>
    <t>5040</t>
  </si>
  <si>
    <t>Підтримка і розвиток спортивної інфраструктури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</si>
  <si>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</si>
  <si>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</si>
  <si>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</si>
  <si>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1115030</t>
  </si>
  <si>
    <t>5030</t>
  </si>
  <si>
    <t>Розвиток дитячо-юнацького та резервного спорту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</si>
  <si>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</si>
  <si>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</si>
  <si>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</si>
  <si>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0712100</t>
  </si>
  <si>
    <t>0722</t>
  </si>
  <si>
    <t>Стоматологічна допомога населенню</t>
  </si>
  <si>
    <t>Додаток  7
до рішення Рівненської обласної ради
"Про внесення змін до обласного бюджету на 2018 рік"
від ________ 2018 року  №____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</si>
  <si>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</si>
  <si>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</si>
  <si>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</si>
  <si>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</si>
  <si>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2416080</t>
  </si>
  <si>
    <t>6080</t>
  </si>
  <si>
    <t xml:space="preserve">Реалізація державних та місцевих житлових програм </t>
  </si>
  <si>
    <t xml:space="preserve">Обласна цільова програма індивідуального житлового будівництва у сільській місцевості "Власний дім" на 2016-2020 роки 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</si>
  <si>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</si>
  <si>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</si>
  <si>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</si>
  <si>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2517693</t>
  </si>
  <si>
    <t>Обласна програма розвитку міжнародного  співробітництва та міжрегіональної співпраці на 2016-2018 роки</t>
  </si>
  <si>
    <t>2517690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</si>
  <si>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</si>
  <si>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</si>
  <si>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</si>
  <si>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1517460</t>
  </si>
  <si>
    <t>7460</t>
  </si>
  <si>
    <t>Утримання та розвиток автомобільних доріг та дорожньої інфраструктури</t>
  </si>
  <si>
    <t>1517464</t>
  </si>
  <si>
    <t>7464</t>
  </si>
  <si>
    <t>0456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</si>
  <si>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 Києві, а також дорожньої інфраструктури у м. Києві</t>
  </si>
  <si>
    <t>Програма розвитку дорожнього господарства Рівненської області на 2018 рік</t>
  </si>
  <si>
    <t>0813120</t>
  </si>
  <si>
    <t>Здійснення соціальної роботи з вразливими категоріями населення</t>
  </si>
  <si>
    <t>0813121</t>
  </si>
  <si>
    <t>Утримання та забезпечення діяльності центрів соціальних служб для сім’ї, дітей та молоді</t>
  </si>
  <si>
    <t>2719770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</si>
</sst>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4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6" fillId="7" borderId="1" applyNumberFormat="0" applyAlignment="0" applyProtection="0"/>
    <xf numFmtId="183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6" fillId="47" borderId="9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" fillId="3" borderId="0" applyNumberFormat="0" applyBorder="0" applyAlignment="0" applyProtection="0"/>
    <xf numFmtId="0" fontId="58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59" fillId="47" borderId="13" applyNumberFormat="0" applyAlignment="0" applyProtection="0"/>
    <xf numFmtId="0" fontId="60" fillId="51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7" fillId="0" borderId="14" xfId="0" applyNumberFormat="1" applyFont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49" fontId="25" fillId="0" borderId="14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 applyProtection="1">
      <alignment vertical="top" wrapText="1"/>
      <protection locked="0"/>
    </xf>
    <xf numFmtId="49" fontId="24" fillId="0" borderId="14" xfId="0" applyNumberFormat="1" applyFont="1" applyBorder="1" applyAlignment="1" applyProtection="1">
      <alignment vertical="top" wrapText="1"/>
      <protection locked="0"/>
    </xf>
    <xf numFmtId="4" fontId="25" fillId="0" borderId="14" xfId="95" applyNumberFormat="1" applyFont="1" applyBorder="1" applyAlignment="1">
      <alignment horizontal="right" vertical="top"/>
      <protection/>
    </xf>
    <xf numFmtId="4" fontId="25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4" fontId="63" fillId="0" borderId="14" xfId="95" applyNumberFormat="1" applyFont="1" applyBorder="1">
      <alignment vertical="top"/>
      <protection/>
    </xf>
    <xf numFmtId="0" fontId="0" fillId="0" borderId="0" xfId="0" applyFont="1" applyFill="1" applyAlignment="1">
      <alignment/>
    </xf>
    <xf numFmtId="49" fontId="29" fillId="0" borderId="14" xfId="0" applyNumberFormat="1" applyFont="1" applyBorder="1" applyAlignment="1">
      <alignment horizontal="center" vertical="top" wrapText="1"/>
    </xf>
    <xf numFmtId="49" fontId="30" fillId="0" borderId="14" xfId="0" applyNumberFormat="1" applyFont="1" applyBorder="1" applyAlignment="1" applyProtection="1">
      <alignment vertical="top" wrapText="1"/>
      <protection locked="0"/>
    </xf>
    <xf numFmtId="49" fontId="24" fillId="0" borderId="14" xfId="0" applyNumberFormat="1" applyFont="1" applyFill="1" applyBorder="1" applyAlignment="1" applyProtection="1">
      <alignment vertical="top" wrapText="1"/>
      <protection locked="0"/>
    </xf>
    <xf numFmtId="49" fontId="31" fillId="0" borderId="14" xfId="0" applyNumberFormat="1" applyFont="1" applyFill="1" applyBorder="1" applyAlignment="1" applyProtection="1">
      <alignment vertical="top" wrapText="1"/>
      <protection locked="0"/>
    </xf>
    <xf numFmtId="49" fontId="32" fillId="46" borderId="14" xfId="0" applyNumberFormat="1" applyFont="1" applyFill="1" applyBorder="1" applyAlignment="1">
      <alignment horizontal="center" vertical="top" wrapText="1"/>
    </xf>
    <xf numFmtId="49" fontId="32" fillId="46" borderId="14" xfId="0" applyNumberFormat="1" applyFont="1" applyFill="1" applyBorder="1" applyAlignment="1" applyProtection="1">
      <alignment vertical="top" wrapText="1"/>
      <protection locked="0"/>
    </xf>
    <xf numFmtId="184" fontId="18" fillId="46" borderId="14" xfId="95" applyNumberFormat="1" applyFont="1" applyFill="1" applyBorder="1" applyAlignment="1">
      <alignment horizontal="center" vertical="center"/>
      <protection/>
    </xf>
    <xf numFmtId="4" fontId="18" fillId="46" borderId="14" xfId="95" applyNumberFormat="1" applyFont="1" applyFill="1" applyBorder="1">
      <alignment vertical="top"/>
      <protection/>
    </xf>
    <xf numFmtId="4" fontId="25" fillId="0" borderId="14" xfId="95" applyNumberFormat="1" applyFont="1" applyBorder="1">
      <alignment vertical="top"/>
      <protection/>
    </xf>
    <xf numFmtId="4" fontId="30" fillId="0" borderId="14" xfId="95" applyNumberFormat="1" applyFont="1" applyBorder="1">
      <alignment vertical="top"/>
      <protection/>
    </xf>
    <xf numFmtId="4" fontId="33" fillId="0" borderId="14" xfId="0" applyNumberFormat="1" applyFont="1" applyFill="1" applyBorder="1" applyAlignment="1">
      <alignment horizontal="right" vertical="top" wrapText="1"/>
    </xf>
    <xf numFmtId="4" fontId="34" fillId="0" borderId="14" xfId="0" applyNumberFormat="1" applyFont="1" applyFill="1" applyBorder="1" applyAlignment="1">
      <alignment horizontal="right" vertical="top" wrapText="1"/>
    </xf>
    <xf numFmtId="4" fontId="18" fillId="0" borderId="14" xfId="95" applyNumberFormat="1" applyFont="1" applyBorder="1">
      <alignment vertical="top"/>
      <protection/>
    </xf>
    <xf numFmtId="49" fontId="25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Border="1" applyAlignment="1">
      <alignment horizontal="center" vertical="top" wrapText="1"/>
    </xf>
    <xf numFmtId="3" fontId="18" fillId="46" borderId="14" xfId="95" applyNumberFormat="1" applyFont="1" applyFill="1" applyBorder="1">
      <alignment vertical="top"/>
      <protection/>
    </xf>
    <xf numFmtId="49" fontId="27" fillId="0" borderId="14" xfId="0" applyNumberFormat="1" applyFont="1" applyFill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0" fontId="3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36" fillId="0" borderId="14" xfId="0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32" fillId="46" borderId="14" xfId="0" applyNumberFormat="1" applyFont="1" applyFill="1" applyBorder="1" applyAlignment="1">
      <alignment vertical="top" wrapText="1"/>
    </xf>
    <xf numFmtId="49" fontId="27" fillId="0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 applyProtection="1">
      <alignment vertical="top" wrapText="1"/>
      <protection locked="0"/>
    </xf>
    <xf numFmtId="0" fontId="25" fillId="52" borderId="14" xfId="0" applyFont="1" applyFill="1" applyBorder="1" applyAlignment="1">
      <alignment horizontal="center" vertical="top" wrapText="1"/>
    </xf>
    <xf numFmtId="49" fontId="25" fillId="52" borderId="14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52" borderId="14" xfId="0" applyFont="1" applyFill="1" applyBorder="1" applyAlignment="1">
      <alignment horizontal="center" vertical="top" wrapText="1"/>
    </xf>
    <xf numFmtId="49" fontId="30" fillId="52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left" vertical="top" wrapText="1"/>
    </xf>
    <xf numFmtId="4" fontId="38" fillId="0" borderId="14" xfId="0" applyNumberFormat="1" applyFont="1" applyFill="1" applyBorder="1" applyAlignment="1">
      <alignment horizontal="right" vertical="top" wrapText="1"/>
    </xf>
    <xf numFmtId="4" fontId="18" fillId="46" borderId="14" xfId="95" applyNumberFormat="1" applyFont="1" applyFill="1" applyBorder="1" applyAlignment="1">
      <alignment horizontal="right" vertical="top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37" fillId="0" borderId="15" xfId="0" applyNumberFormat="1" applyFont="1" applyFill="1" applyBorder="1" applyAlignment="1" applyProtection="1">
      <alignment horizontal="right" vertical="center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84" fontId="30" fillId="0" borderId="14" xfId="95" applyNumberFormat="1" applyFont="1" applyBorder="1" applyAlignment="1">
      <alignment vertical="top" wrapText="1"/>
      <protection/>
    </xf>
    <xf numFmtId="184" fontId="25" fillId="0" borderId="14" xfId="95" applyNumberFormat="1" applyFont="1" applyBorder="1" applyAlignment="1">
      <alignment vertical="top" wrapText="1"/>
      <protection/>
    </xf>
    <xf numFmtId="4" fontId="33" fillId="0" borderId="14" xfId="95" applyNumberFormat="1" applyFont="1" applyBorder="1">
      <alignment vertical="top"/>
      <protection/>
    </xf>
    <xf numFmtId="49" fontId="31" fillId="0" borderId="14" xfId="0" applyNumberFormat="1" applyFont="1" applyBorder="1" applyAlignment="1" applyProtection="1">
      <alignment vertical="top" wrapText="1"/>
      <protection locked="0"/>
    </xf>
    <xf numFmtId="4" fontId="35" fillId="0" borderId="14" xfId="95" applyNumberFormat="1" applyFont="1" applyBorder="1" applyAlignment="1">
      <alignment horizontal="right" vertical="top"/>
      <protection/>
    </xf>
    <xf numFmtId="4" fontId="30" fillId="0" borderId="14" xfId="95" applyNumberFormat="1" applyFont="1" applyBorder="1" applyAlignment="1">
      <alignment horizontal="right" vertical="top"/>
      <protection/>
    </xf>
    <xf numFmtId="184" fontId="36" fillId="0" borderId="14" xfId="95" applyNumberFormat="1" applyFont="1" applyBorder="1" applyAlignment="1">
      <alignment vertical="top" wrapText="1"/>
      <protection/>
    </xf>
    <xf numFmtId="49" fontId="42" fillId="4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right" vertical="top" wrapText="1"/>
    </xf>
    <xf numFmtId="0" fontId="30" fillId="0" borderId="14" xfId="0" applyFont="1" applyBorder="1" applyAlignment="1">
      <alignment vertical="top" wrapText="1"/>
    </xf>
    <xf numFmtId="184" fontId="30" fillId="0" borderId="14" xfId="95" applyNumberFormat="1" applyFont="1" applyBorder="1" applyAlignment="1">
      <alignment horizontal="left" vertical="top" wrapText="1"/>
      <protection/>
    </xf>
    <xf numFmtId="184" fontId="25" fillId="0" borderId="14" xfId="95" applyNumberFormat="1" applyFont="1" applyBorder="1" applyAlignment="1">
      <alignment horizontal="left" vertical="top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184" fontId="43" fillId="0" borderId="14" xfId="0" applyNumberFormat="1" applyFont="1" applyBorder="1" applyAlignment="1">
      <alignment vertical="justify"/>
    </xf>
    <xf numFmtId="4" fontId="18" fillId="0" borderId="14" xfId="0" applyNumberFormat="1" applyFont="1" applyFill="1" applyBorder="1" applyAlignment="1">
      <alignment vertical="justify"/>
    </xf>
    <xf numFmtId="4" fontId="18" fillId="0" borderId="14" xfId="0" applyNumberFormat="1" applyFont="1" applyBorder="1" applyAlignment="1">
      <alignment vertical="justify"/>
    </xf>
    <xf numFmtId="49" fontId="30" fillId="0" borderId="14" xfId="0" applyNumberFormat="1" applyFont="1" applyBorder="1" applyAlignment="1" applyProtection="1">
      <alignment vertical="top" wrapText="1"/>
      <protection locked="0"/>
    </xf>
    <xf numFmtId="49" fontId="25" fillId="0" borderId="14" xfId="0" applyNumberFormat="1" applyFont="1" applyBorder="1" applyAlignment="1" applyProtection="1">
      <alignment vertical="top" wrapText="1"/>
      <protection locked="0"/>
    </xf>
    <xf numFmtId="49" fontId="27" fillId="0" borderId="14" xfId="0" applyNumberFormat="1" applyFont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181" fontId="28" fillId="0" borderId="0" xfId="69" applyFont="1" applyFill="1" applyBorder="1" applyAlignment="1" applyProtection="1">
      <alignment horizontal="left" vertical="top" wrapText="1"/>
      <protection locked="0"/>
    </xf>
    <xf numFmtId="49" fontId="28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Результат" xfId="110"/>
    <cellStyle name="Середній" xfId="111"/>
    <cellStyle name="Стиль 1" xfId="112"/>
    <cellStyle name="Текст попередження" xfId="113"/>
    <cellStyle name="Текст пояснення" xfId="114"/>
    <cellStyle name="Comma" xfId="115"/>
    <cellStyle name="Comma [0]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B67">
      <selection activeCell="B71" sqref="B71"/>
    </sheetView>
  </sheetViews>
  <sheetFormatPr defaultColWidth="9.16015625" defaultRowHeight="12.75"/>
  <cols>
    <col min="1" max="1" width="3.83203125" style="4" hidden="1" customWidth="1"/>
    <col min="2" max="3" width="15.5" style="5" customWidth="1"/>
    <col min="4" max="4" width="17.83203125" style="5" customWidth="1"/>
    <col min="5" max="5" width="50.83203125" style="4" customWidth="1"/>
    <col min="6" max="6" width="68.5" style="4" customWidth="1"/>
    <col min="7" max="7" width="19" style="4" customWidth="1"/>
    <col min="8" max="8" width="21.16015625" style="4" customWidth="1"/>
    <col min="9" max="9" width="22.16015625" style="4" customWidth="1"/>
    <col min="10" max="10" width="4.33203125" style="3" customWidth="1"/>
    <col min="11" max="11" width="10.66015625" style="3" bestFit="1" customWidth="1"/>
    <col min="12" max="16384" width="9.16015625" style="3" customWidth="1"/>
  </cols>
  <sheetData>
    <row r="1" spans="2:9" ht="63" customHeight="1">
      <c r="B1" s="2"/>
      <c r="C1" s="2"/>
      <c r="D1" s="2"/>
      <c r="E1" s="2"/>
      <c r="F1" s="2"/>
      <c r="G1" s="88" t="s">
        <v>155</v>
      </c>
      <c r="H1" s="88"/>
      <c r="I1" s="88"/>
    </row>
    <row r="2" spans="1:9" ht="45.75" customHeight="1">
      <c r="A2" s="2"/>
      <c r="B2" s="89" t="s">
        <v>29</v>
      </c>
      <c r="C2" s="89"/>
      <c r="D2" s="89"/>
      <c r="E2" s="89"/>
      <c r="F2" s="89"/>
      <c r="G2" s="89"/>
      <c r="H2" s="89"/>
      <c r="I2" s="89"/>
    </row>
    <row r="3" spans="2:9" ht="18.75">
      <c r="B3" s="57"/>
      <c r="C3" s="57"/>
      <c r="D3" s="57"/>
      <c r="E3" s="57"/>
      <c r="F3" s="58"/>
      <c r="G3" s="58"/>
      <c r="H3" s="59"/>
      <c r="I3" s="60" t="s">
        <v>5</v>
      </c>
    </row>
    <row r="4" spans="1:9" ht="97.5" customHeight="1">
      <c r="A4" s="6"/>
      <c r="B4" s="61" t="s">
        <v>13</v>
      </c>
      <c r="C4" s="61" t="s">
        <v>14</v>
      </c>
      <c r="D4" s="61" t="s">
        <v>15</v>
      </c>
      <c r="E4" s="61" t="s">
        <v>11</v>
      </c>
      <c r="F4" s="62" t="s">
        <v>3</v>
      </c>
      <c r="G4" s="63" t="s">
        <v>0</v>
      </c>
      <c r="H4" s="62" t="s">
        <v>1</v>
      </c>
      <c r="I4" s="62" t="s">
        <v>4</v>
      </c>
    </row>
    <row r="5" spans="1:9" s="10" customFormat="1" ht="31.5" customHeight="1">
      <c r="A5" s="9"/>
      <c r="B5" s="25" t="s">
        <v>17</v>
      </c>
      <c r="C5" s="25"/>
      <c r="D5" s="71"/>
      <c r="E5" s="45" t="s">
        <v>10</v>
      </c>
      <c r="F5" s="27" t="s">
        <v>9</v>
      </c>
      <c r="G5" s="28">
        <f>G6</f>
        <v>1078000</v>
      </c>
      <c r="H5" s="28">
        <f>H6</f>
        <v>3000000</v>
      </c>
      <c r="I5" s="28">
        <f aca="true" t="shared" si="0" ref="I5:I14">G5+H5</f>
        <v>4078000</v>
      </c>
    </row>
    <row r="6" spans="1:9" s="10" customFormat="1" ht="31.5" customHeight="1">
      <c r="A6" s="9"/>
      <c r="B6" s="25" t="s">
        <v>18</v>
      </c>
      <c r="C6" s="25"/>
      <c r="D6" s="71"/>
      <c r="E6" s="45" t="s">
        <v>10</v>
      </c>
      <c r="F6" s="27" t="s">
        <v>9</v>
      </c>
      <c r="G6" s="28">
        <f>G7+G9+G12+G13+G8</f>
        <v>1078000</v>
      </c>
      <c r="H6" s="28">
        <f>H7+H9+H12+H13+H8</f>
        <v>3000000</v>
      </c>
      <c r="I6" s="28">
        <f t="shared" si="0"/>
        <v>4078000</v>
      </c>
    </row>
    <row r="7" spans="1:9" s="10" customFormat="1" ht="31.5" customHeight="1">
      <c r="A7" s="9"/>
      <c r="B7" s="35" t="s">
        <v>133</v>
      </c>
      <c r="C7" s="35" t="s">
        <v>16</v>
      </c>
      <c r="D7" s="35" t="s">
        <v>50</v>
      </c>
      <c r="E7" s="44" t="s">
        <v>74</v>
      </c>
      <c r="F7" s="70" t="s">
        <v>75</v>
      </c>
      <c r="G7" s="29">
        <v>650000</v>
      </c>
      <c r="H7" s="29">
        <v>700000</v>
      </c>
      <c r="I7" s="33">
        <f t="shared" si="0"/>
        <v>1350000</v>
      </c>
    </row>
    <row r="8" spans="1:9" s="10" customFormat="1" ht="47.25">
      <c r="A8" s="9"/>
      <c r="B8" s="35" t="s">
        <v>135</v>
      </c>
      <c r="C8" s="35" t="s">
        <v>136</v>
      </c>
      <c r="D8" s="35" t="s">
        <v>137</v>
      </c>
      <c r="E8" s="44" t="s">
        <v>138</v>
      </c>
      <c r="F8" s="70" t="s">
        <v>139</v>
      </c>
      <c r="G8" s="29">
        <v>100000</v>
      </c>
      <c r="H8" s="29"/>
      <c r="I8" s="33">
        <f t="shared" si="0"/>
        <v>100000</v>
      </c>
    </row>
    <row r="9" spans="2:9" ht="63">
      <c r="B9" s="35" t="s">
        <v>27</v>
      </c>
      <c r="C9" s="35" t="s">
        <v>28</v>
      </c>
      <c r="D9" s="35" t="s">
        <v>16</v>
      </c>
      <c r="E9" s="44" t="s">
        <v>114</v>
      </c>
      <c r="F9" s="37" t="s">
        <v>129</v>
      </c>
      <c r="G9" s="29">
        <f>G10+G11</f>
        <v>328000</v>
      </c>
      <c r="H9" s="29">
        <f>H10+H11</f>
        <v>170000</v>
      </c>
      <c r="I9" s="33">
        <f t="shared" si="0"/>
        <v>498000</v>
      </c>
    </row>
    <row r="10" spans="2:9" ht="15.75">
      <c r="B10" s="35"/>
      <c r="C10" s="35"/>
      <c r="D10" s="35"/>
      <c r="E10" s="44"/>
      <c r="F10" s="67" t="s">
        <v>130</v>
      </c>
      <c r="G10" s="68">
        <v>200000</v>
      </c>
      <c r="H10" s="68">
        <v>100000</v>
      </c>
      <c r="I10" s="31">
        <f t="shared" si="0"/>
        <v>300000</v>
      </c>
    </row>
    <row r="11" spans="2:9" ht="15.75">
      <c r="B11" s="35"/>
      <c r="C11" s="35"/>
      <c r="D11" s="35"/>
      <c r="E11" s="44"/>
      <c r="F11" s="67" t="s">
        <v>131</v>
      </c>
      <c r="G11" s="68">
        <v>128000</v>
      </c>
      <c r="H11" s="68">
        <v>70000</v>
      </c>
      <c r="I11" s="31">
        <f t="shared" si="0"/>
        <v>198000</v>
      </c>
    </row>
    <row r="12" spans="2:9" ht="48.75" customHeight="1">
      <c r="B12" s="35" t="s">
        <v>27</v>
      </c>
      <c r="C12" s="35" t="s">
        <v>28</v>
      </c>
      <c r="D12" s="35" t="s">
        <v>16</v>
      </c>
      <c r="E12" s="44" t="s">
        <v>114</v>
      </c>
      <c r="F12" s="37" t="s">
        <v>132</v>
      </c>
      <c r="G12" s="69"/>
      <c r="H12" s="16">
        <f>1500000+500000</f>
        <v>2000000</v>
      </c>
      <c r="I12" s="33">
        <f t="shared" si="0"/>
        <v>2000000</v>
      </c>
    </row>
    <row r="13" spans="2:9" ht="48" customHeight="1">
      <c r="B13" s="35" t="s">
        <v>27</v>
      </c>
      <c r="C13" s="35" t="s">
        <v>28</v>
      </c>
      <c r="D13" s="35" t="s">
        <v>16</v>
      </c>
      <c r="E13" s="44" t="s">
        <v>114</v>
      </c>
      <c r="F13" s="37" t="s">
        <v>127</v>
      </c>
      <c r="G13" s="29"/>
      <c r="H13" s="29">
        <f>H14</f>
        <v>130000</v>
      </c>
      <c r="I13" s="33">
        <f t="shared" si="0"/>
        <v>130000</v>
      </c>
    </row>
    <row r="14" spans="2:9" ht="31.5">
      <c r="B14" s="35"/>
      <c r="C14" s="35"/>
      <c r="D14" s="35"/>
      <c r="E14" s="44"/>
      <c r="F14" s="64" t="s">
        <v>128</v>
      </c>
      <c r="G14" s="30"/>
      <c r="H14" s="30">
        <v>130000</v>
      </c>
      <c r="I14" s="66">
        <f t="shared" si="0"/>
        <v>130000</v>
      </c>
    </row>
    <row r="15" spans="2:9" ht="47.25">
      <c r="B15" s="25" t="s">
        <v>79</v>
      </c>
      <c r="C15" s="25"/>
      <c r="D15" s="25"/>
      <c r="E15" s="45" t="s">
        <v>80</v>
      </c>
      <c r="F15" s="27" t="s">
        <v>9</v>
      </c>
      <c r="G15" s="28">
        <f>G16</f>
        <v>500000</v>
      </c>
      <c r="H15" s="28">
        <f>H16</f>
        <v>3211303</v>
      </c>
      <c r="I15" s="28">
        <f aca="true" t="shared" si="1" ref="I15:I30">G15+H15</f>
        <v>3711303</v>
      </c>
    </row>
    <row r="16" spans="2:9" ht="47.25">
      <c r="B16" s="25" t="s">
        <v>81</v>
      </c>
      <c r="C16" s="25"/>
      <c r="D16" s="25"/>
      <c r="E16" s="45" t="s">
        <v>80</v>
      </c>
      <c r="F16" s="27" t="s">
        <v>9</v>
      </c>
      <c r="G16" s="28">
        <f>G17+G18</f>
        <v>500000</v>
      </c>
      <c r="H16" s="28">
        <f>H17+H18</f>
        <v>3211303</v>
      </c>
      <c r="I16" s="28">
        <f t="shared" si="1"/>
        <v>3711303</v>
      </c>
    </row>
    <row r="17" spans="2:9" ht="31.5">
      <c r="B17" s="35" t="s">
        <v>115</v>
      </c>
      <c r="C17" s="46">
        <v>2010</v>
      </c>
      <c r="D17" s="46" t="s">
        <v>116</v>
      </c>
      <c r="E17" s="47" t="s">
        <v>117</v>
      </c>
      <c r="F17" s="34" t="s">
        <v>113</v>
      </c>
      <c r="G17" s="29"/>
      <c r="H17" s="29">
        <v>3211303</v>
      </c>
      <c r="I17" s="33">
        <f t="shared" si="1"/>
        <v>3211303</v>
      </c>
    </row>
    <row r="18" spans="2:9" ht="31.5">
      <c r="B18" s="35" t="s">
        <v>152</v>
      </c>
      <c r="C18" s="46">
        <v>2100</v>
      </c>
      <c r="D18" s="46" t="s">
        <v>153</v>
      </c>
      <c r="E18" s="47" t="s">
        <v>154</v>
      </c>
      <c r="F18" s="70" t="s">
        <v>88</v>
      </c>
      <c r="G18" s="29">
        <v>500000</v>
      </c>
      <c r="H18" s="29"/>
      <c r="I18" s="33">
        <f t="shared" si="1"/>
        <v>500000</v>
      </c>
    </row>
    <row r="19" spans="2:9" ht="47.25">
      <c r="B19" s="25" t="s">
        <v>21</v>
      </c>
      <c r="C19" s="25"/>
      <c r="D19" s="25"/>
      <c r="E19" s="26" t="s">
        <v>22</v>
      </c>
      <c r="F19" s="27" t="s">
        <v>9</v>
      </c>
      <c r="G19" s="56">
        <f>G20</f>
        <v>1837538</v>
      </c>
      <c r="H19" s="56">
        <f>H20</f>
        <v>1676871</v>
      </c>
      <c r="I19" s="56">
        <f t="shared" si="1"/>
        <v>3514409</v>
      </c>
    </row>
    <row r="20" spans="2:9" ht="47.25">
      <c r="B20" s="25" t="s">
        <v>23</v>
      </c>
      <c r="C20" s="25"/>
      <c r="D20" s="25"/>
      <c r="E20" s="26" t="s">
        <v>22</v>
      </c>
      <c r="F20" s="27" t="s">
        <v>9</v>
      </c>
      <c r="G20" s="56">
        <f>G21+G25+G23</f>
        <v>1837538</v>
      </c>
      <c r="H20" s="56">
        <f>H21+H25+H23</f>
        <v>1676871</v>
      </c>
      <c r="I20" s="56">
        <f t="shared" si="1"/>
        <v>3514409</v>
      </c>
    </row>
    <row r="21" spans="2:9" ht="63">
      <c r="B21" s="35" t="s">
        <v>118</v>
      </c>
      <c r="C21" s="48">
        <v>3100</v>
      </c>
      <c r="D21" s="49"/>
      <c r="E21" s="50" t="s">
        <v>119</v>
      </c>
      <c r="F21" s="34" t="s">
        <v>113</v>
      </c>
      <c r="G21" s="29"/>
      <c r="H21" s="29">
        <f>H22</f>
        <v>1006871</v>
      </c>
      <c r="I21" s="33">
        <f>G21+H21</f>
        <v>1006871</v>
      </c>
    </row>
    <row r="22" spans="2:9" ht="110.25">
      <c r="B22" s="51" t="s">
        <v>120</v>
      </c>
      <c r="C22" s="52">
        <v>3102</v>
      </c>
      <c r="D22" s="53" t="s">
        <v>121</v>
      </c>
      <c r="E22" s="54" t="s">
        <v>122</v>
      </c>
      <c r="F22" s="34" t="s">
        <v>113</v>
      </c>
      <c r="G22" s="29"/>
      <c r="H22" s="55">
        <v>1006871</v>
      </c>
      <c r="I22" s="33">
        <f>G22+H22</f>
        <v>1006871</v>
      </c>
    </row>
    <row r="23" spans="2:9" ht="31.5">
      <c r="B23" s="35" t="s">
        <v>181</v>
      </c>
      <c r="C23" s="48">
        <v>3120</v>
      </c>
      <c r="D23" s="49"/>
      <c r="E23" s="50" t="s">
        <v>182</v>
      </c>
      <c r="F23" s="65" t="s">
        <v>73</v>
      </c>
      <c r="G23" s="29">
        <f>G24</f>
        <v>25000</v>
      </c>
      <c r="H23" s="55"/>
      <c r="I23" s="18">
        <f t="shared" si="1"/>
        <v>25000</v>
      </c>
    </row>
    <row r="24" spans="2:9" ht="47.25">
      <c r="B24" s="51" t="s">
        <v>183</v>
      </c>
      <c r="C24" s="52">
        <v>3121</v>
      </c>
      <c r="D24" s="53" t="s">
        <v>33</v>
      </c>
      <c r="E24" s="74" t="s">
        <v>184</v>
      </c>
      <c r="F24" s="64" t="s">
        <v>73</v>
      </c>
      <c r="G24" s="30">
        <v>25000</v>
      </c>
      <c r="H24" s="55"/>
      <c r="I24" s="31">
        <f t="shared" si="1"/>
        <v>25000</v>
      </c>
    </row>
    <row r="25" spans="2:9" ht="16.5">
      <c r="B25" s="35" t="s">
        <v>24</v>
      </c>
      <c r="C25" s="48">
        <v>3240</v>
      </c>
      <c r="D25" s="49"/>
      <c r="E25" s="50" t="s">
        <v>20</v>
      </c>
      <c r="F25" s="76"/>
      <c r="G25" s="32">
        <f>G26+G27</f>
        <v>1812538</v>
      </c>
      <c r="H25" s="32">
        <f>H26</f>
        <v>670000</v>
      </c>
      <c r="I25" s="18">
        <f t="shared" si="1"/>
        <v>2482538</v>
      </c>
    </row>
    <row r="26" spans="2:9" ht="47.25">
      <c r="B26" s="51" t="s">
        <v>51</v>
      </c>
      <c r="C26" s="52">
        <v>3241</v>
      </c>
      <c r="D26" s="53" t="s">
        <v>7</v>
      </c>
      <c r="E26" s="74" t="s">
        <v>52</v>
      </c>
      <c r="F26" s="75" t="s">
        <v>25</v>
      </c>
      <c r="G26" s="55">
        <f>384700+25338+32500-170000</f>
        <v>272538</v>
      </c>
      <c r="H26" s="73">
        <f>500000+170000</f>
        <v>670000</v>
      </c>
      <c r="I26" s="31">
        <f t="shared" si="1"/>
        <v>942538</v>
      </c>
    </row>
    <row r="27" spans="2:9" ht="31.5">
      <c r="B27" s="51" t="s">
        <v>86</v>
      </c>
      <c r="C27" s="52">
        <v>3242</v>
      </c>
      <c r="D27" s="49" t="s">
        <v>7</v>
      </c>
      <c r="E27" s="74" t="s">
        <v>87</v>
      </c>
      <c r="F27" s="75" t="s">
        <v>25</v>
      </c>
      <c r="G27" s="55">
        <f>1500000+40000</f>
        <v>1540000</v>
      </c>
      <c r="H27" s="73"/>
      <c r="I27" s="31">
        <f t="shared" si="1"/>
        <v>1540000</v>
      </c>
    </row>
    <row r="28" spans="2:9" ht="47.25">
      <c r="B28" s="25" t="s">
        <v>82</v>
      </c>
      <c r="C28" s="25"/>
      <c r="D28" s="25"/>
      <c r="E28" s="26" t="s">
        <v>83</v>
      </c>
      <c r="F28" s="27" t="s">
        <v>9</v>
      </c>
      <c r="G28" s="28">
        <f>G29</f>
        <v>0</v>
      </c>
      <c r="H28" s="28">
        <f>H29</f>
        <v>239867</v>
      </c>
      <c r="I28" s="28">
        <f t="shared" si="1"/>
        <v>239867</v>
      </c>
    </row>
    <row r="29" spans="2:9" ht="47.25">
      <c r="B29" s="25" t="s">
        <v>84</v>
      </c>
      <c r="C29" s="25"/>
      <c r="D29" s="25"/>
      <c r="E29" s="26" t="s">
        <v>83</v>
      </c>
      <c r="F29" s="27" t="s">
        <v>9</v>
      </c>
      <c r="G29" s="28">
        <f>G30</f>
        <v>0</v>
      </c>
      <c r="H29" s="28">
        <f>H30</f>
        <v>239867</v>
      </c>
      <c r="I29" s="28">
        <f t="shared" si="1"/>
        <v>239867</v>
      </c>
    </row>
    <row r="30" spans="2:9" ht="31.5">
      <c r="B30" s="8" t="s">
        <v>123</v>
      </c>
      <c r="C30" s="8" t="s">
        <v>124</v>
      </c>
      <c r="D30" s="8" t="s">
        <v>125</v>
      </c>
      <c r="E30" s="34" t="s">
        <v>126</v>
      </c>
      <c r="F30" s="34" t="s">
        <v>113</v>
      </c>
      <c r="G30" s="29"/>
      <c r="H30" s="32">
        <v>239867</v>
      </c>
      <c r="I30" s="33">
        <f t="shared" si="1"/>
        <v>239867</v>
      </c>
    </row>
    <row r="31" spans="2:9" ht="47.25">
      <c r="B31" s="25" t="s">
        <v>12</v>
      </c>
      <c r="C31" s="25"/>
      <c r="D31" s="25"/>
      <c r="E31" s="26" t="s">
        <v>26</v>
      </c>
      <c r="F31" s="27" t="s">
        <v>9</v>
      </c>
      <c r="G31" s="28">
        <f>G32</f>
        <v>2218216</v>
      </c>
      <c r="H31" s="28">
        <f>H32</f>
        <v>57446.78</v>
      </c>
      <c r="I31" s="28">
        <f aca="true" t="shared" si="2" ref="I31:I66">G31+H31</f>
        <v>2275662.78</v>
      </c>
    </row>
    <row r="32" spans="1:9" s="10" customFormat="1" ht="47.25">
      <c r="A32" s="9"/>
      <c r="B32" s="25" t="s">
        <v>12</v>
      </c>
      <c r="C32" s="25"/>
      <c r="D32" s="25"/>
      <c r="E32" s="26" t="s">
        <v>26</v>
      </c>
      <c r="F32" s="27" t="s">
        <v>9</v>
      </c>
      <c r="G32" s="28">
        <f>G33+G35+G36+G38+G40+G43</f>
        <v>2218216</v>
      </c>
      <c r="H32" s="28">
        <f>H33+H35+H36+H38+H40+H43</f>
        <v>57446.78</v>
      </c>
      <c r="I32" s="28">
        <f t="shared" si="2"/>
        <v>2275662.78</v>
      </c>
    </row>
    <row r="33" spans="2:9" ht="31.5">
      <c r="B33" s="8" t="s">
        <v>67</v>
      </c>
      <c r="C33" s="8" t="s">
        <v>68</v>
      </c>
      <c r="D33" s="8"/>
      <c r="E33" s="13" t="s">
        <v>69</v>
      </c>
      <c r="F33" s="65" t="s">
        <v>73</v>
      </c>
      <c r="G33" s="17">
        <f>G34</f>
        <v>82000</v>
      </c>
      <c r="H33" s="17"/>
      <c r="I33" s="18">
        <f t="shared" si="2"/>
        <v>82000</v>
      </c>
    </row>
    <row r="34" spans="2:9" ht="51" customHeight="1">
      <c r="B34" s="21" t="s">
        <v>70</v>
      </c>
      <c r="C34" s="21" t="s">
        <v>71</v>
      </c>
      <c r="D34" s="21" t="s">
        <v>33</v>
      </c>
      <c r="E34" s="72" t="s">
        <v>72</v>
      </c>
      <c r="F34" s="64" t="s">
        <v>73</v>
      </c>
      <c r="G34" s="73">
        <v>82000</v>
      </c>
      <c r="H34" s="73"/>
      <c r="I34" s="31">
        <f t="shared" si="2"/>
        <v>82000</v>
      </c>
    </row>
    <row r="35" spans="1:9" s="20" customFormat="1" ht="78.75">
      <c r="A35" s="2"/>
      <c r="B35" s="8" t="s">
        <v>31</v>
      </c>
      <c r="C35" s="8" t="s">
        <v>32</v>
      </c>
      <c r="D35" s="8" t="s">
        <v>33</v>
      </c>
      <c r="E35" s="13" t="s">
        <v>34</v>
      </c>
      <c r="F35" s="15" t="s">
        <v>41</v>
      </c>
      <c r="G35" s="16">
        <f>950632+5484</f>
        <v>956116</v>
      </c>
      <c r="H35" s="17"/>
      <c r="I35" s="18">
        <f t="shared" si="2"/>
        <v>956116</v>
      </c>
    </row>
    <row r="36" spans="1:9" s="20" customFormat="1" ht="31.5">
      <c r="A36" s="2"/>
      <c r="B36" s="8" t="s">
        <v>146</v>
      </c>
      <c r="C36" s="8" t="s">
        <v>147</v>
      </c>
      <c r="D36" s="8"/>
      <c r="E36" s="13" t="s">
        <v>148</v>
      </c>
      <c r="F36" s="15" t="s">
        <v>19</v>
      </c>
      <c r="G36" s="17">
        <f>G37</f>
        <v>33000</v>
      </c>
      <c r="H36" s="17"/>
      <c r="I36" s="18">
        <f t="shared" si="2"/>
        <v>33000</v>
      </c>
    </row>
    <row r="37" spans="1:9" s="20" customFormat="1" ht="47.25">
      <c r="A37" s="2"/>
      <c r="B37" s="21" t="s">
        <v>149</v>
      </c>
      <c r="C37" s="21" t="s">
        <v>150</v>
      </c>
      <c r="D37" s="21" t="s">
        <v>6</v>
      </c>
      <c r="E37" s="72" t="s">
        <v>151</v>
      </c>
      <c r="F37" s="67" t="s">
        <v>19</v>
      </c>
      <c r="G37" s="17">
        <f>19000+14000</f>
        <v>33000</v>
      </c>
      <c r="H37" s="17"/>
      <c r="I37" s="18">
        <f t="shared" si="2"/>
        <v>33000</v>
      </c>
    </row>
    <row r="38" spans="2:9" ht="31.5">
      <c r="B38" s="8" t="s">
        <v>140</v>
      </c>
      <c r="C38" s="8" t="s">
        <v>141</v>
      </c>
      <c r="D38" s="8"/>
      <c r="E38" s="13" t="s">
        <v>142</v>
      </c>
      <c r="F38" s="15" t="s">
        <v>19</v>
      </c>
      <c r="G38" s="17">
        <f>G39</f>
        <v>30000</v>
      </c>
      <c r="H38" s="17"/>
      <c r="I38" s="18">
        <f t="shared" si="2"/>
        <v>30000</v>
      </c>
    </row>
    <row r="39" spans="2:9" ht="63">
      <c r="B39" s="21" t="s">
        <v>143</v>
      </c>
      <c r="C39" s="21" t="s">
        <v>144</v>
      </c>
      <c r="D39" s="21" t="s">
        <v>6</v>
      </c>
      <c r="E39" s="72" t="s">
        <v>145</v>
      </c>
      <c r="F39" s="67" t="s">
        <v>19</v>
      </c>
      <c r="G39" s="17">
        <v>30000</v>
      </c>
      <c r="H39" s="17"/>
      <c r="I39" s="18">
        <f t="shared" si="2"/>
        <v>30000</v>
      </c>
    </row>
    <row r="40" spans="2:9" ht="33" customHeight="1">
      <c r="B40" s="8" t="s">
        <v>35</v>
      </c>
      <c r="C40" s="8" t="s">
        <v>36</v>
      </c>
      <c r="D40" s="8"/>
      <c r="E40" s="13" t="s">
        <v>37</v>
      </c>
      <c r="F40" s="15" t="s">
        <v>19</v>
      </c>
      <c r="G40" s="16">
        <f>G41+G42</f>
        <v>1117100</v>
      </c>
      <c r="H40" s="16"/>
      <c r="I40" s="18">
        <f t="shared" si="2"/>
        <v>1117100</v>
      </c>
    </row>
    <row r="41" spans="2:9" ht="78.75">
      <c r="B41" s="21" t="s">
        <v>38</v>
      </c>
      <c r="C41" s="21" t="s">
        <v>39</v>
      </c>
      <c r="D41" s="21" t="s">
        <v>6</v>
      </c>
      <c r="E41" s="72" t="s">
        <v>40</v>
      </c>
      <c r="F41" s="67" t="s">
        <v>19</v>
      </c>
      <c r="G41" s="69">
        <f>500000+550000</f>
        <v>1050000</v>
      </c>
      <c r="H41" s="69"/>
      <c r="I41" s="31">
        <f t="shared" si="2"/>
        <v>1050000</v>
      </c>
    </row>
    <row r="42" spans="2:9" ht="78.75">
      <c r="B42" s="21" t="s">
        <v>53</v>
      </c>
      <c r="C42" s="21" t="s">
        <v>54</v>
      </c>
      <c r="D42" s="21" t="s">
        <v>6</v>
      </c>
      <c r="E42" s="72" t="s">
        <v>55</v>
      </c>
      <c r="F42" s="67" t="s">
        <v>19</v>
      </c>
      <c r="G42" s="69">
        <v>67100</v>
      </c>
      <c r="H42" s="69"/>
      <c r="I42" s="31">
        <f t="shared" si="2"/>
        <v>67100</v>
      </c>
    </row>
    <row r="43" spans="2:9" ht="63">
      <c r="B43" s="41">
        <v>1118820</v>
      </c>
      <c r="C43" s="41">
        <v>8820</v>
      </c>
      <c r="D43" s="42"/>
      <c r="E43" s="43" t="s">
        <v>111</v>
      </c>
      <c r="F43" s="15" t="s">
        <v>109</v>
      </c>
      <c r="G43" s="16"/>
      <c r="H43" s="16">
        <f>H44</f>
        <v>57446.78</v>
      </c>
      <c r="I43" s="18">
        <f t="shared" si="2"/>
        <v>57446.78</v>
      </c>
    </row>
    <row r="44" spans="2:9" ht="30">
      <c r="B44" s="38">
        <v>1118821</v>
      </c>
      <c r="C44" s="38">
        <v>8821</v>
      </c>
      <c r="D44" s="39">
        <v>1060</v>
      </c>
      <c r="E44" s="40" t="s">
        <v>110</v>
      </c>
      <c r="F44" s="15" t="s">
        <v>109</v>
      </c>
      <c r="G44" s="19"/>
      <c r="H44" s="29">
        <f>55590.19+1856.59</f>
        <v>57446.78</v>
      </c>
      <c r="I44" s="33">
        <f t="shared" si="2"/>
        <v>57446.78</v>
      </c>
    </row>
    <row r="45" spans="2:9" ht="63">
      <c r="B45" s="25" t="s">
        <v>42</v>
      </c>
      <c r="C45" s="25"/>
      <c r="D45" s="25"/>
      <c r="E45" s="26" t="s">
        <v>43</v>
      </c>
      <c r="F45" s="27" t="s">
        <v>9</v>
      </c>
      <c r="G45" s="28">
        <f>G46</f>
        <v>583232.6</v>
      </c>
      <c r="H45" s="28">
        <f>H46</f>
        <v>-3741273.5999999996</v>
      </c>
      <c r="I45" s="28">
        <f t="shared" si="2"/>
        <v>-3158040.9999999995</v>
      </c>
    </row>
    <row r="46" spans="2:9" ht="63">
      <c r="B46" s="25" t="s">
        <v>44</v>
      </c>
      <c r="C46" s="25"/>
      <c r="D46" s="25"/>
      <c r="E46" s="26" t="s">
        <v>43</v>
      </c>
      <c r="F46" s="27" t="s">
        <v>9</v>
      </c>
      <c r="G46" s="28">
        <f>G47+G48</f>
        <v>583232.6</v>
      </c>
      <c r="H46" s="28">
        <f>H47+H48</f>
        <v>-3741273.5999999996</v>
      </c>
      <c r="I46" s="28">
        <f t="shared" si="2"/>
        <v>-3158040.9999999995</v>
      </c>
    </row>
    <row r="47" spans="2:9" ht="49.5" customHeight="1">
      <c r="B47" s="8" t="s">
        <v>92</v>
      </c>
      <c r="C47" s="8" t="s">
        <v>58</v>
      </c>
      <c r="D47" s="8" t="s">
        <v>59</v>
      </c>
      <c r="E47" s="13" t="s">
        <v>60</v>
      </c>
      <c r="F47" s="34" t="s">
        <v>93</v>
      </c>
      <c r="G47" s="29">
        <f>500000</f>
        <v>500000</v>
      </c>
      <c r="H47" s="29">
        <v>800000</v>
      </c>
      <c r="I47" s="33">
        <f t="shared" si="2"/>
        <v>1300000</v>
      </c>
    </row>
    <row r="48" spans="2:9" ht="31.5">
      <c r="B48" s="8" t="s">
        <v>112</v>
      </c>
      <c r="C48" s="8" t="s">
        <v>45</v>
      </c>
      <c r="D48" s="8" t="s">
        <v>16</v>
      </c>
      <c r="E48" s="13" t="s">
        <v>46</v>
      </c>
      <c r="F48" s="34" t="s">
        <v>113</v>
      </c>
      <c r="G48" s="29">
        <v>83232.6</v>
      </c>
      <c r="H48" s="29">
        <f>-4458041-83232.6</f>
        <v>-4541273.6</v>
      </c>
      <c r="I48" s="33">
        <f t="shared" si="2"/>
        <v>-4458041</v>
      </c>
    </row>
    <row r="49" spans="2:9" ht="47.25">
      <c r="B49" s="25" t="s">
        <v>170</v>
      </c>
      <c r="C49" s="25"/>
      <c r="D49" s="25"/>
      <c r="E49" s="26" t="s">
        <v>171</v>
      </c>
      <c r="F49" s="27" t="s">
        <v>9</v>
      </c>
      <c r="G49" s="28">
        <f>G50</f>
        <v>0</v>
      </c>
      <c r="H49" s="28">
        <f>H50</f>
        <v>15695656.61</v>
      </c>
      <c r="I49" s="28">
        <f>G49+H49</f>
        <v>15695656.61</v>
      </c>
    </row>
    <row r="50" spans="2:9" ht="47.25">
      <c r="B50" s="25" t="s">
        <v>172</v>
      </c>
      <c r="C50" s="25"/>
      <c r="D50" s="25"/>
      <c r="E50" s="26" t="s">
        <v>171</v>
      </c>
      <c r="F50" s="27" t="s">
        <v>9</v>
      </c>
      <c r="G50" s="28">
        <f>G51</f>
        <v>0</v>
      </c>
      <c r="H50" s="28">
        <f>H51</f>
        <v>15695656.61</v>
      </c>
      <c r="I50" s="28">
        <f>G50+H50</f>
        <v>15695656.61</v>
      </c>
    </row>
    <row r="51" spans="2:9" ht="31.5">
      <c r="B51" s="35" t="s">
        <v>173</v>
      </c>
      <c r="C51" s="35" t="s">
        <v>174</v>
      </c>
      <c r="D51" s="35"/>
      <c r="E51" s="85" t="s">
        <v>175</v>
      </c>
      <c r="F51" s="34" t="s">
        <v>180</v>
      </c>
      <c r="G51" s="29"/>
      <c r="H51" s="29">
        <f>H52</f>
        <v>15695656.61</v>
      </c>
      <c r="I51" s="33">
        <f t="shared" si="2"/>
        <v>15695656.61</v>
      </c>
    </row>
    <row r="52" spans="2:9" ht="141.75">
      <c r="B52" s="21" t="s">
        <v>176</v>
      </c>
      <c r="C52" s="21" t="s">
        <v>177</v>
      </c>
      <c r="D52" s="21" t="s">
        <v>178</v>
      </c>
      <c r="E52" s="72" t="s">
        <v>179</v>
      </c>
      <c r="F52" s="86" t="s">
        <v>180</v>
      </c>
      <c r="G52" s="29"/>
      <c r="H52" s="30">
        <v>15695656.61</v>
      </c>
      <c r="I52" s="66">
        <f t="shared" si="2"/>
        <v>15695656.61</v>
      </c>
    </row>
    <row r="53" spans="2:9" ht="53.25" customHeight="1">
      <c r="B53" s="25" t="s">
        <v>76</v>
      </c>
      <c r="C53" s="25"/>
      <c r="D53" s="25"/>
      <c r="E53" s="26" t="s">
        <v>77</v>
      </c>
      <c r="F53" s="27" t="s">
        <v>9</v>
      </c>
      <c r="G53" s="28">
        <f>G54</f>
        <v>77000</v>
      </c>
      <c r="H53" s="28">
        <f>H54</f>
        <v>0</v>
      </c>
      <c r="I53" s="28">
        <f t="shared" si="2"/>
        <v>77000</v>
      </c>
    </row>
    <row r="54" spans="2:9" ht="50.25" customHeight="1">
      <c r="B54" s="25" t="s">
        <v>78</v>
      </c>
      <c r="C54" s="25"/>
      <c r="D54" s="25"/>
      <c r="E54" s="26" t="s">
        <v>77</v>
      </c>
      <c r="F54" s="27" t="s">
        <v>9</v>
      </c>
      <c r="G54" s="28">
        <f>G55</f>
        <v>77000</v>
      </c>
      <c r="H54" s="28">
        <f>H55</f>
        <v>0</v>
      </c>
      <c r="I54" s="28">
        <f t="shared" si="2"/>
        <v>77000</v>
      </c>
    </row>
    <row r="55" spans="2:9" ht="47.25">
      <c r="B55" s="35" t="s">
        <v>94</v>
      </c>
      <c r="C55" s="35" t="s">
        <v>95</v>
      </c>
      <c r="D55" s="8" t="s">
        <v>96</v>
      </c>
      <c r="E55" s="13" t="s">
        <v>97</v>
      </c>
      <c r="F55" s="37" t="s">
        <v>98</v>
      </c>
      <c r="G55" s="29">
        <v>77000</v>
      </c>
      <c r="H55" s="32"/>
      <c r="I55" s="33">
        <f t="shared" si="2"/>
        <v>77000</v>
      </c>
    </row>
    <row r="56" spans="2:9" ht="47.25">
      <c r="B56" s="25" t="s">
        <v>61</v>
      </c>
      <c r="C56" s="25"/>
      <c r="D56" s="25"/>
      <c r="E56" s="26" t="s">
        <v>62</v>
      </c>
      <c r="F56" s="27" t="s">
        <v>9</v>
      </c>
      <c r="G56" s="28">
        <f>G57</f>
        <v>400000</v>
      </c>
      <c r="H56" s="28">
        <f>H57</f>
        <v>0</v>
      </c>
      <c r="I56" s="36">
        <f t="shared" si="2"/>
        <v>400000</v>
      </c>
    </row>
    <row r="57" spans="2:9" ht="47.25">
      <c r="B57" s="25" t="s">
        <v>63</v>
      </c>
      <c r="C57" s="25"/>
      <c r="D57" s="25"/>
      <c r="E57" s="26" t="s">
        <v>62</v>
      </c>
      <c r="F57" s="27" t="s">
        <v>9</v>
      </c>
      <c r="G57" s="28">
        <f>G60+G58</f>
        <v>400000</v>
      </c>
      <c r="H57" s="28">
        <f>H60</f>
        <v>0</v>
      </c>
      <c r="I57" s="36">
        <f t="shared" si="2"/>
        <v>400000</v>
      </c>
    </row>
    <row r="58" spans="2:9" ht="47.25">
      <c r="B58" s="35" t="s">
        <v>160</v>
      </c>
      <c r="C58" s="35" t="s">
        <v>161</v>
      </c>
      <c r="D58" s="35"/>
      <c r="E58" s="13" t="s">
        <v>162</v>
      </c>
      <c r="F58" s="84" t="s">
        <v>163</v>
      </c>
      <c r="G58" s="29">
        <f>G59</f>
        <v>200000</v>
      </c>
      <c r="H58" s="32"/>
      <c r="I58" s="33">
        <f t="shared" si="2"/>
        <v>200000</v>
      </c>
    </row>
    <row r="59" spans="2:9" ht="80.25" customHeight="1">
      <c r="B59" s="51" t="s">
        <v>156</v>
      </c>
      <c r="C59" s="51" t="s">
        <v>157</v>
      </c>
      <c r="D59" s="51" t="s">
        <v>158</v>
      </c>
      <c r="E59" s="83" t="s">
        <v>159</v>
      </c>
      <c r="F59" s="83" t="s">
        <v>163</v>
      </c>
      <c r="G59" s="30">
        <v>200000</v>
      </c>
      <c r="H59" s="55"/>
      <c r="I59" s="66">
        <f t="shared" si="2"/>
        <v>200000</v>
      </c>
    </row>
    <row r="60" spans="2:9" ht="31.5">
      <c r="B60" s="35" t="s">
        <v>99</v>
      </c>
      <c r="C60" s="35" t="s">
        <v>100</v>
      </c>
      <c r="D60" s="8" t="s">
        <v>101</v>
      </c>
      <c r="E60" s="13" t="s">
        <v>102</v>
      </c>
      <c r="F60" s="34" t="s">
        <v>103</v>
      </c>
      <c r="G60" s="29">
        <v>200000</v>
      </c>
      <c r="H60" s="32"/>
      <c r="I60" s="33">
        <f t="shared" si="2"/>
        <v>200000</v>
      </c>
    </row>
    <row r="61" spans="2:9" ht="63">
      <c r="B61" s="25" t="s">
        <v>164</v>
      </c>
      <c r="C61" s="25"/>
      <c r="D61" s="25"/>
      <c r="E61" s="26" t="s">
        <v>165</v>
      </c>
      <c r="F61" s="27" t="s">
        <v>9</v>
      </c>
      <c r="G61" s="28">
        <f>G62</f>
        <v>100000</v>
      </c>
      <c r="H61" s="28">
        <f>H62</f>
        <v>0</v>
      </c>
      <c r="I61" s="28">
        <f t="shared" si="2"/>
        <v>100000</v>
      </c>
    </row>
    <row r="62" spans="2:9" ht="63">
      <c r="B62" s="25" t="s">
        <v>166</v>
      </c>
      <c r="C62" s="25"/>
      <c r="D62" s="25"/>
      <c r="E62" s="26" t="s">
        <v>165</v>
      </c>
      <c r="F62" s="27" t="s">
        <v>9</v>
      </c>
      <c r="G62" s="28">
        <f>G64</f>
        <v>100000</v>
      </c>
      <c r="H62" s="28">
        <f>H64</f>
        <v>0</v>
      </c>
      <c r="I62" s="28">
        <f t="shared" si="2"/>
        <v>100000</v>
      </c>
    </row>
    <row r="63" spans="2:9" ht="36.75" customHeight="1">
      <c r="B63" s="8" t="s">
        <v>169</v>
      </c>
      <c r="C63" s="8" t="s">
        <v>56</v>
      </c>
      <c r="D63" s="8"/>
      <c r="E63" s="13" t="s">
        <v>57</v>
      </c>
      <c r="F63" s="65" t="s">
        <v>168</v>
      </c>
      <c r="G63" s="29">
        <f>G64</f>
        <v>100000</v>
      </c>
      <c r="H63" s="32"/>
      <c r="I63" s="33">
        <f>G63+H63</f>
        <v>100000</v>
      </c>
    </row>
    <row r="64" spans="2:9" ht="47.25">
      <c r="B64" s="21" t="s">
        <v>167</v>
      </c>
      <c r="C64" s="21" t="s">
        <v>58</v>
      </c>
      <c r="D64" s="21" t="s">
        <v>59</v>
      </c>
      <c r="E64" s="22" t="s">
        <v>60</v>
      </c>
      <c r="F64" s="64" t="s">
        <v>168</v>
      </c>
      <c r="G64" s="30">
        <v>100000</v>
      </c>
      <c r="H64" s="55"/>
      <c r="I64" s="66">
        <f>G64+H64</f>
        <v>100000</v>
      </c>
    </row>
    <row r="65" spans="2:9" ht="48" customHeight="1">
      <c r="B65" s="25" t="s">
        <v>47</v>
      </c>
      <c r="C65" s="25"/>
      <c r="D65" s="25"/>
      <c r="E65" s="26" t="s">
        <v>48</v>
      </c>
      <c r="F65" s="27" t="s">
        <v>9</v>
      </c>
      <c r="G65" s="28">
        <f>G66</f>
        <v>-525070</v>
      </c>
      <c r="H65" s="28">
        <f>H66</f>
        <v>1194439</v>
      </c>
      <c r="I65" s="28">
        <f t="shared" si="2"/>
        <v>669369</v>
      </c>
    </row>
    <row r="66" spans="2:9" ht="48" customHeight="1">
      <c r="B66" s="25" t="s">
        <v>49</v>
      </c>
      <c r="C66" s="25"/>
      <c r="D66" s="25"/>
      <c r="E66" s="26" t="s">
        <v>48</v>
      </c>
      <c r="F66" s="27" t="s">
        <v>9</v>
      </c>
      <c r="G66" s="28">
        <f>G68+G70+G67</f>
        <v>-525070</v>
      </c>
      <c r="H66" s="28">
        <f>H68+H70</f>
        <v>1194439</v>
      </c>
      <c r="I66" s="28">
        <f t="shared" si="2"/>
        <v>669369</v>
      </c>
    </row>
    <row r="67" spans="2:9" ht="32.25" customHeight="1">
      <c r="B67" s="8" t="s">
        <v>105</v>
      </c>
      <c r="C67" s="8" t="s">
        <v>106</v>
      </c>
      <c r="D67" s="8" t="s">
        <v>107</v>
      </c>
      <c r="E67" s="13" t="s">
        <v>108</v>
      </c>
      <c r="F67" s="23" t="s">
        <v>104</v>
      </c>
      <c r="G67" s="29">
        <v>350000</v>
      </c>
      <c r="H67" s="29"/>
      <c r="I67" s="18">
        <f aca="true" t="shared" si="3" ref="I67:I74">G67+H67</f>
        <v>350000</v>
      </c>
    </row>
    <row r="68" spans="2:9" ht="49.5" customHeight="1">
      <c r="B68" s="8" t="s">
        <v>89</v>
      </c>
      <c r="C68" s="8" t="s">
        <v>56</v>
      </c>
      <c r="D68" s="8"/>
      <c r="E68" s="13" t="s">
        <v>57</v>
      </c>
      <c r="F68" s="23" t="s">
        <v>91</v>
      </c>
      <c r="G68" s="29">
        <f>G69</f>
        <v>-1740000</v>
      </c>
      <c r="H68" s="29"/>
      <c r="I68" s="18">
        <f t="shared" si="3"/>
        <v>-1740000</v>
      </c>
    </row>
    <row r="69" spans="2:9" ht="66" customHeight="1">
      <c r="B69" s="21" t="s">
        <v>90</v>
      </c>
      <c r="C69" s="21" t="s">
        <v>58</v>
      </c>
      <c r="D69" s="8" t="s">
        <v>59</v>
      </c>
      <c r="E69" s="22" t="s">
        <v>60</v>
      </c>
      <c r="F69" s="24" t="s">
        <v>91</v>
      </c>
      <c r="G69" s="30">
        <v>-1740000</v>
      </c>
      <c r="H69" s="30"/>
      <c r="I69" s="31">
        <f t="shared" si="3"/>
        <v>-1740000</v>
      </c>
    </row>
    <row r="70" spans="2:9" ht="48" customHeight="1">
      <c r="B70" s="8" t="s">
        <v>185</v>
      </c>
      <c r="C70" s="8" t="s">
        <v>45</v>
      </c>
      <c r="D70" s="8" t="s">
        <v>16</v>
      </c>
      <c r="E70" s="13" t="s">
        <v>46</v>
      </c>
      <c r="F70" s="23" t="s">
        <v>91</v>
      </c>
      <c r="G70" s="29">
        <f>750228+114702</f>
        <v>864930</v>
      </c>
      <c r="H70" s="32">
        <f>989772+204667</f>
        <v>1194439</v>
      </c>
      <c r="I70" s="33">
        <f t="shared" si="3"/>
        <v>2059369</v>
      </c>
    </row>
    <row r="71" spans="2:9" ht="63">
      <c r="B71" s="25" t="s">
        <v>64</v>
      </c>
      <c r="C71" s="25"/>
      <c r="D71" s="25"/>
      <c r="E71" s="26" t="s">
        <v>65</v>
      </c>
      <c r="F71" s="27" t="s">
        <v>9</v>
      </c>
      <c r="G71" s="28">
        <f>G72</f>
        <v>420000</v>
      </c>
      <c r="H71" s="28">
        <f>H72</f>
        <v>30000</v>
      </c>
      <c r="I71" s="28">
        <f t="shared" si="3"/>
        <v>450000</v>
      </c>
    </row>
    <row r="72" spans="2:9" ht="63">
      <c r="B72" s="25" t="s">
        <v>66</v>
      </c>
      <c r="C72" s="25"/>
      <c r="D72" s="25"/>
      <c r="E72" s="26" t="s">
        <v>65</v>
      </c>
      <c r="F72" s="27" t="s">
        <v>9</v>
      </c>
      <c r="G72" s="28">
        <f>G73</f>
        <v>420000</v>
      </c>
      <c r="H72" s="28">
        <f>H73</f>
        <v>30000</v>
      </c>
      <c r="I72" s="28">
        <f t="shared" si="3"/>
        <v>450000</v>
      </c>
    </row>
    <row r="73" spans="2:9" ht="63">
      <c r="B73" s="35" t="s">
        <v>85</v>
      </c>
      <c r="C73" s="35" t="s">
        <v>28</v>
      </c>
      <c r="D73" s="35" t="s">
        <v>16</v>
      </c>
      <c r="E73" s="44" t="s">
        <v>114</v>
      </c>
      <c r="F73" s="65" t="s">
        <v>134</v>
      </c>
      <c r="G73" s="29">
        <v>420000</v>
      </c>
      <c r="H73" s="32">
        <v>30000</v>
      </c>
      <c r="I73" s="33">
        <f>G73+H73</f>
        <v>450000</v>
      </c>
    </row>
    <row r="74" spans="2:9" ht="18.75">
      <c r="B74" s="77"/>
      <c r="C74" s="77"/>
      <c r="D74" s="78"/>
      <c r="E74" s="79" t="s">
        <v>2</v>
      </c>
      <c r="F74" s="80"/>
      <c r="G74" s="81">
        <f>G5+G15+G19+G28+G31+G45+G53+G56+G65+G71+G61+G49</f>
        <v>6688916.6</v>
      </c>
      <c r="H74" s="81">
        <f>H5+H15+H19+H28+H31+H45+H53+H56+H65+H71+H61+H49</f>
        <v>21364309.79</v>
      </c>
      <c r="I74" s="82">
        <f t="shared" si="3"/>
        <v>28053226.39</v>
      </c>
    </row>
    <row r="75" spans="2:9" ht="114" customHeight="1">
      <c r="B75" s="1"/>
      <c r="C75" s="1"/>
      <c r="D75" s="1"/>
      <c r="E75" s="1"/>
      <c r="F75" s="1"/>
      <c r="G75" s="1"/>
      <c r="H75" s="1"/>
      <c r="I75" s="1"/>
    </row>
    <row r="76" spans="2:10" ht="125.25" customHeight="1">
      <c r="B76" s="90" t="s">
        <v>8</v>
      </c>
      <c r="C76" s="90"/>
      <c r="D76" s="90"/>
      <c r="E76" s="90"/>
      <c r="F76" s="14"/>
      <c r="G76" s="91" t="s">
        <v>30</v>
      </c>
      <c r="H76" s="91"/>
      <c r="I76" s="12"/>
      <c r="J76" s="11"/>
    </row>
    <row r="77" spans="2:15" ht="20.25" customHeight="1">
      <c r="B77" s="87"/>
      <c r="C77" s="87"/>
      <c r="D77" s="87"/>
      <c r="E77" s="87"/>
      <c r="F77" s="87"/>
      <c r="G77" s="87"/>
      <c r="H77" s="87"/>
      <c r="I77" s="87"/>
      <c r="J77" s="7"/>
      <c r="K77" s="7"/>
      <c r="L77" s="7"/>
      <c r="M77" s="7"/>
      <c r="N77" s="7"/>
      <c r="O77" s="7"/>
    </row>
    <row r="78" spans="2:15" ht="19.5" customHeight="1">
      <c r="B78" s="87"/>
      <c r="C78" s="87"/>
      <c r="D78" s="87"/>
      <c r="E78" s="87"/>
      <c r="F78" s="87"/>
      <c r="G78" s="87"/>
      <c r="H78" s="87"/>
      <c r="I78" s="87"/>
      <c r="J78" s="7"/>
      <c r="K78" s="7"/>
      <c r="L78" s="7"/>
      <c r="M78" s="7"/>
      <c r="N78" s="7"/>
      <c r="O78" s="7"/>
    </row>
  </sheetData>
  <sheetProtection/>
  <mergeCells count="6">
    <mergeCell ref="B77:I77"/>
    <mergeCell ref="B78:I78"/>
    <mergeCell ref="G1:I1"/>
    <mergeCell ref="B2:I2"/>
    <mergeCell ref="B76:E76"/>
    <mergeCell ref="G76:H76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1" manualBreakCount="1"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2018-08-10T06:29:18Z</cp:lastPrinted>
  <dcterms:created xsi:type="dcterms:W3CDTF">2014-01-17T10:52:16Z</dcterms:created>
  <dcterms:modified xsi:type="dcterms:W3CDTF">2018-09-11T11:49:37Z</dcterms:modified>
  <cp:category/>
  <cp:version/>
  <cp:contentType/>
  <cp:contentStatus/>
</cp:coreProperties>
</file>